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Min" sheetId="1" r:id="rId1"/>
    <sheet name="Cad" sheetId="2" r:id="rId2"/>
    <sheet name="Nat" sheetId="3" r:id="rId3"/>
    <sheet name="Max" sheetId="4" r:id="rId4"/>
    <sheet name="Open" sheetId="5" r:id="rId5"/>
    <sheet name="DD2" sheetId="6" r:id="rId6"/>
    <sheet name="X30J" sheetId="7" r:id="rId7"/>
    <sheet name="Senior" sheetId="8" r:id="rId8"/>
    <sheet name="Master" sheetId="9" r:id="rId9"/>
    <sheet name="KZ2" sheetId="10" r:id="rId10"/>
    <sheet name="KZ2 M" sheetId="11" r:id="rId11"/>
    <sheet name="Vide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5">'DD2'!$B$6</definedName>
    <definedName name="début" localSheetId="9">'KZ2'!$B$6</definedName>
    <definedName name="début" localSheetId="10">'KZ2 M'!$B$6</definedName>
    <definedName name="début" localSheetId="8">'Master'!$B$6</definedName>
    <definedName name="début" localSheetId="3">'Max'!$B$6</definedName>
    <definedName name="début" localSheetId="0">'Min'!$B$6</definedName>
    <definedName name="début" localSheetId="2">'Nat'!$B$6</definedName>
    <definedName name="début" localSheetId="4">'Open'!$B$6</definedName>
    <definedName name="début" localSheetId="12">'Paramétrage'!#REF!</definedName>
    <definedName name="début" localSheetId="7">'Senior'!$B$6</definedName>
    <definedName name="début" localSheetId="11">'Vide'!$B$6</definedName>
    <definedName name="début" localSheetId="6">'X30J'!$B$6</definedName>
    <definedName name="début">#REF!</definedName>
    <definedName name="fin" localSheetId="1">'Cad'!$AL$37</definedName>
    <definedName name="fin" localSheetId="5">'DD2'!$AL$37</definedName>
    <definedName name="fin" localSheetId="9">'KZ2'!$AL$37</definedName>
    <definedName name="fin" localSheetId="10">'KZ2 M'!$AL$37</definedName>
    <definedName name="fin" localSheetId="8">'Master'!$AL$37</definedName>
    <definedName name="fin" localSheetId="3">'Max'!$AL$37</definedName>
    <definedName name="fin" localSheetId="0">'Min'!$AL$37</definedName>
    <definedName name="fin" localSheetId="2">'Nat'!$AL$47</definedName>
    <definedName name="fin" localSheetId="4">'Open'!$AL$37</definedName>
    <definedName name="fin" localSheetId="12">'Paramétrage'!#REF!</definedName>
    <definedName name="fin" localSheetId="7">'Senior'!$AL$37</definedName>
    <definedName name="fin" localSheetId="11">'Vide'!$AL$37</definedName>
    <definedName name="fin" localSheetId="6">'X30J'!$AL$38</definedName>
    <definedName name="fin">#REF!</definedName>
    <definedName name="_xlnm.Print_Titles" localSheetId="1">'Cad'!$1:$5</definedName>
    <definedName name="_xlnm.Print_Titles" localSheetId="5">'DD2'!$1:$5</definedName>
    <definedName name="_xlnm.Print_Titles" localSheetId="9">'KZ2'!$1:$5</definedName>
    <definedName name="_xlnm.Print_Titles" localSheetId="10">'KZ2 M'!$1:$5</definedName>
    <definedName name="_xlnm.Print_Titles" localSheetId="8">'Master'!$1:$5</definedName>
    <definedName name="_xlnm.Print_Titles" localSheetId="3">'Max'!$1:$5</definedName>
    <definedName name="_xlnm.Print_Titles" localSheetId="0">'Min'!$1:$5</definedName>
    <definedName name="_xlnm.Print_Titles" localSheetId="2">'Nat'!$1:$5</definedName>
    <definedName name="_xlnm.Print_Titles" localSheetId="4">'Open'!$1:$5</definedName>
    <definedName name="_xlnm.Print_Titles" localSheetId="7">'Senior'!$1:$5</definedName>
    <definedName name="_xlnm.Print_Titles" localSheetId="11">'Vide'!$1:$5</definedName>
    <definedName name="_xlnm.Print_Titles" localSheetId="6">'X30J'!$1:$5</definedName>
    <definedName name="Liste">#REF!</definedName>
    <definedName name="Nbcourse">'Paramétrage'!$D$2</definedName>
    <definedName name="_xlnm.Print_Area" localSheetId="1">'Cad'!$A$1:$AK$37</definedName>
    <definedName name="_xlnm.Print_Area" localSheetId="5">'DD2'!$A$1:$AK$37</definedName>
    <definedName name="_xlnm.Print_Area" localSheetId="9">'KZ2'!$A$1:$AK$37</definedName>
    <definedName name="_xlnm.Print_Area" localSheetId="10">'KZ2 M'!$A$1:$AK$37</definedName>
    <definedName name="_xlnm.Print_Area" localSheetId="8">'Master'!$A$1:$AK$37</definedName>
    <definedName name="_xlnm.Print_Area" localSheetId="3">'Max'!$A$1:$AK$37</definedName>
    <definedName name="_xlnm.Print_Area" localSheetId="0">'Min'!$A$1:$AK$37</definedName>
    <definedName name="_xlnm.Print_Area" localSheetId="2">'Nat'!$A$1:$AK$47</definedName>
    <definedName name="_xlnm.Print_Area" localSheetId="4">'Open'!$A$1:$AK$37</definedName>
    <definedName name="_xlnm.Print_Area" localSheetId="12">'Paramétrage'!$A$1:$D$2</definedName>
    <definedName name="_xlnm.Print_Area" localSheetId="7">'Senior'!$A$1:$AK$37</definedName>
    <definedName name="_xlnm.Print_Area" localSheetId="11">'Vide'!$A$1:$AK$37</definedName>
    <definedName name="_xlnm.Print_Area" localSheetId="6">'X30J'!$A$1:$AK$38</definedName>
  </definedNames>
  <calcPr fullCalcOnLoad="1"/>
</workbook>
</file>

<file path=xl/sharedStrings.xml><?xml version="1.0" encoding="utf-8"?>
<sst xmlns="http://schemas.openxmlformats.org/spreadsheetml/2006/main" count="669" uniqueCount="141">
  <si>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</si>
  <si>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</si>
  <si>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</si>
  <si>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</si>
  <si>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</si>
  <si>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</si>
  <si>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</si>
  <si>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</si>
  <si>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</si>
  <si>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</si>
  <si>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</si>
  <si>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</si>
  <si>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</si>
  <si>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</si>
  <si>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</si>
  <si>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</si>
  <si>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</si>
  <si>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</si>
  <si>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</si>
  <si>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</si>
  <si>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</si>
  <si>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</si>
  <si>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</si>
  <si>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</si>
  <si>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</si>
  <si>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</si>
  <si>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Chalon</t>
  </si>
  <si>
    <t>Sens</t>
  </si>
  <si>
    <t>Bretigny</t>
  </si>
  <si>
    <t>Rosny</t>
  </si>
  <si>
    <t>Angerville</t>
  </si>
  <si>
    <t>Dourdan</t>
  </si>
  <si>
    <t>Pour la course du 17 Mars , la finale ayant été annulée , les points de la Préfinale ont été doublés</t>
  </si>
  <si>
    <t>DD2</t>
  </si>
  <si>
    <t>Nationale</t>
  </si>
  <si>
    <t>KZ 2</t>
  </si>
  <si>
    <t>Lommerange</t>
  </si>
  <si>
    <t>Lorraine Kart</t>
  </si>
  <si>
    <t>KZ 2 Master</t>
  </si>
  <si>
    <t>Enzo</t>
  </si>
  <si>
    <t>Valentin</t>
  </si>
  <si>
    <t>Thomas</t>
  </si>
  <si>
    <t>Laurent</t>
  </si>
  <si>
    <t xml:space="preserve">45.330 </t>
  </si>
  <si>
    <t>Caille</t>
  </si>
  <si>
    <t>Menendez</t>
  </si>
  <si>
    <t>Giltaire</t>
  </si>
  <si>
    <t>Val d'Oise</t>
  </si>
  <si>
    <t>Couture</t>
  </si>
  <si>
    <t>Illiano</t>
  </si>
  <si>
    <t>Pruvost</t>
  </si>
  <si>
    <t>Ilyes</t>
  </si>
  <si>
    <t>Enclos</t>
  </si>
  <si>
    <t>Hervas</t>
  </si>
  <si>
    <t>Montagne</t>
  </si>
  <si>
    <t>Tom</t>
  </si>
  <si>
    <t>Lacoste</t>
  </si>
  <si>
    <t>Arsène</t>
  </si>
  <si>
    <t>Coutin</t>
  </si>
  <si>
    <t>Victor</t>
  </si>
  <si>
    <t>Rouchy</t>
  </si>
  <si>
    <t>Heyert</t>
  </si>
  <si>
    <t>Théo</t>
  </si>
  <si>
    <t>Chabin</t>
  </si>
  <si>
    <t>Chloé</t>
  </si>
  <si>
    <t>Ayrton</t>
  </si>
  <si>
    <t>Boisson</t>
  </si>
  <si>
    <t>Madeline</t>
  </si>
  <si>
    <t>Fabrice</t>
  </si>
  <si>
    <t>Rodot</t>
  </si>
  <si>
    <t>Bertrand</t>
  </si>
  <si>
    <t>Morel</t>
  </si>
  <si>
    <t>Benoit</t>
  </si>
  <si>
    <t>X30 Junior</t>
  </si>
  <si>
    <t>Martin</t>
  </si>
  <si>
    <t>Viny</t>
  </si>
  <si>
    <t>Open</t>
  </si>
  <si>
    <t>Mainier</t>
  </si>
  <si>
    <t>Evan</t>
  </si>
  <si>
    <t>ASCAP</t>
  </si>
  <si>
    <t>Hugo</t>
  </si>
  <si>
    <t>Julien</t>
  </si>
  <si>
    <t>Nabal</t>
  </si>
  <si>
    <t>Loucas</t>
  </si>
  <si>
    <t>Bejeannin</t>
  </si>
  <si>
    <t>Kevin</t>
  </si>
  <si>
    <t>Vaison</t>
  </si>
  <si>
    <t>Cagnon</t>
  </si>
  <si>
    <t>Condor</t>
  </si>
  <si>
    <t>Affolter</t>
  </si>
  <si>
    <t>Robin</t>
  </si>
  <si>
    <t>Girardet</t>
  </si>
  <si>
    <t>Tristan</t>
  </si>
  <si>
    <t>Mongeard</t>
  </si>
  <si>
    <t>Léa</t>
  </si>
  <si>
    <t>Sarah</t>
  </si>
  <si>
    <t>ASK21</t>
  </si>
  <si>
    <t>Nicolas</t>
  </si>
  <si>
    <t>Matthieu</t>
  </si>
  <si>
    <t>Guth</t>
  </si>
  <si>
    <t>Corentin</t>
  </si>
  <si>
    <t>Haguenau</t>
  </si>
  <si>
    <t>Dormoy</t>
  </si>
  <si>
    <t>Cédric</t>
  </si>
  <si>
    <t>Sens Trophy 2018</t>
  </si>
  <si>
    <t>Senior (X30)</t>
  </si>
  <si>
    <t>Master (X30M)</t>
  </si>
  <si>
    <t>Herbert</t>
  </si>
  <si>
    <t>Ryan</t>
  </si>
  <si>
    <t>Giurca</t>
  </si>
  <si>
    <t>Edouardt</t>
  </si>
  <si>
    <t>Fr de Mecanique</t>
  </si>
  <si>
    <t>Poirier</t>
  </si>
  <si>
    <t>Ethan</t>
  </si>
  <si>
    <t>Stefan</t>
  </si>
  <si>
    <t>Duclos</t>
  </si>
  <si>
    <t>Thibault</t>
  </si>
  <si>
    <t>Timothée</t>
  </si>
  <si>
    <t>Renaux</t>
  </si>
  <si>
    <t>Johan</t>
  </si>
  <si>
    <t>Marchandise</t>
  </si>
  <si>
    <t>Frété</t>
  </si>
  <si>
    <t>Rajoely</t>
  </si>
  <si>
    <t>Miel</t>
  </si>
  <si>
    <t>Sébastien</t>
  </si>
  <si>
    <t>Guérard</t>
  </si>
  <si>
    <t>Nachtergael</t>
  </si>
  <si>
    <t>Josiaud</t>
  </si>
  <si>
    <t>Jean Luc</t>
  </si>
  <si>
    <t>Foulliaron</t>
  </si>
  <si>
    <t>G</t>
  </si>
  <si>
    <t>Moreau</t>
  </si>
  <si>
    <t>Lhuissier</t>
  </si>
  <si>
    <t>Incandela</t>
  </si>
  <si>
    <t>Melun</t>
  </si>
  <si>
    <t>Baptiste</t>
  </si>
  <si>
    <t>Sanson</t>
  </si>
  <si>
    <t>Rouen</t>
  </si>
  <si>
    <t>Beltramelli</t>
  </si>
  <si>
    <t>Auboise</t>
  </si>
  <si>
    <t>Gatinho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</si>
</sst>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vertical="center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1" fillId="0" borderId="76" xfId="0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textRotation="90" wrapText="1"/>
    </xf>
    <xf numFmtId="184" fontId="5" fillId="0" borderId="77" xfId="0" applyNumberFormat="1" applyFont="1" applyFill="1" applyBorder="1" applyAlignment="1">
      <alignment horizontal="center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0" fontId="21" fillId="0" borderId="80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78" xfId="0" applyFont="1" applyFill="1" applyBorder="1" applyAlignment="1">
      <alignment horizontal="left" vertical="center" textRotation="90" wrapText="1"/>
    </xf>
    <xf numFmtId="0" fontId="21" fillId="33" borderId="79" xfId="0" applyFont="1" applyFill="1" applyBorder="1" applyAlignment="1">
      <alignment horizontal="left" vertical="center" textRotation="90" wrapText="1"/>
    </xf>
    <xf numFmtId="0" fontId="21" fillId="33" borderId="80" xfId="0" applyFont="1" applyFill="1" applyBorder="1" applyAlignment="1">
      <alignment horizontal="left" vertical="center" textRotation="90" wrapText="1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BD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E14" sqref="E1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 t="s">
        <v>53</v>
      </c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53</v>
      </c>
      <c r="E6" s="113" t="s">
        <v>40</v>
      </c>
      <c r="F6" s="114"/>
      <c r="G6" s="153" t="s">
        <v>27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6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6" s="97" customFormat="1" ht="24.75" customHeight="1">
      <c r="A7" s="39">
        <f aca="true" t="shared" si="6" ref="A7:A35">A6+1</f>
        <v>2</v>
      </c>
      <c r="B7" s="51"/>
      <c r="C7" s="56"/>
      <c r="D7" s="57" t="s">
        <v>82</v>
      </c>
      <c r="E7" s="57" t="s">
        <v>83</v>
      </c>
      <c r="F7" s="58"/>
      <c r="G7" s="57" t="s">
        <v>29</v>
      </c>
      <c r="H7" s="39" t="str">
        <f t="shared" si="0"/>
        <v>Non</v>
      </c>
      <c r="I7" s="14">
        <f t="shared" si="1"/>
        <v>80</v>
      </c>
      <c r="J7" s="117"/>
      <c r="K7" s="146">
        <f t="shared" si="2"/>
        <v>0</v>
      </c>
      <c r="L7" s="15">
        <v>40</v>
      </c>
      <c r="M7" s="16">
        <v>40</v>
      </c>
      <c r="N7" s="54"/>
      <c r="O7" s="16"/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156">
        <v>0.0008217592592592592</v>
      </c>
      <c r="BD7" s="97">
        <v>682</v>
      </c>
    </row>
    <row r="8" spans="1:54" s="97" customFormat="1" ht="24.75" customHeight="1">
      <c r="A8" s="39">
        <f t="shared" si="6"/>
        <v>3</v>
      </c>
      <c r="B8" s="51"/>
      <c r="C8" s="56"/>
      <c r="D8" s="151" t="s">
        <v>58</v>
      </c>
      <c r="E8" s="57" t="s">
        <v>59</v>
      </c>
      <c r="F8" s="58"/>
      <c r="G8" s="57" t="s">
        <v>36</v>
      </c>
      <c r="H8" s="39" t="str">
        <f t="shared" si="0"/>
        <v>Non</v>
      </c>
      <c r="I8" s="14">
        <f t="shared" si="1"/>
        <v>64</v>
      </c>
      <c r="J8" s="117"/>
      <c r="K8" s="146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107</v>
      </c>
      <c r="E9" s="57" t="s">
        <v>108</v>
      </c>
      <c r="F9" s="58"/>
      <c r="G9" s="151" t="s">
        <v>30</v>
      </c>
      <c r="H9" s="39" t="str">
        <f t="shared" si="0"/>
        <v>Non</v>
      </c>
      <c r="I9" s="14">
        <f t="shared" si="1"/>
        <v>52</v>
      </c>
      <c r="J9" s="117"/>
      <c r="K9" s="146">
        <f t="shared" si="2"/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54</v>
      </c>
      <c r="E10" s="57" t="s">
        <v>55</v>
      </c>
      <c r="F10" s="58"/>
      <c r="G10" s="57" t="s">
        <v>37</v>
      </c>
      <c r="H10" s="39" t="str">
        <f t="shared" si="0"/>
        <v>Non</v>
      </c>
      <c r="I10" s="14">
        <f t="shared" si="1"/>
        <v>44</v>
      </c>
      <c r="J10" s="117"/>
      <c r="K10" s="146">
        <f t="shared" si="2"/>
        <v>0</v>
      </c>
      <c r="L10" s="15">
        <v>22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151"/>
      <c r="E12" s="57"/>
      <c r="F12" s="58"/>
      <c r="G12" s="151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151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151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57"/>
      <c r="E16" s="68"/>
      <c r="F16" s="69"/>
      <c r="G16" s="152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68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152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6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6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1"/>
      <c r="E21" s="57"/>
      <c r="F21" s="58"/>
      <c r="G21" s="6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1"/>
      <c r="E23" s="57"/>
      <c r="F23" s="58"/>
      <c r="G23" s="151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151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5</v>
      </c>
      <c r="M36" s="88">
        <f>COUNT(M$6:M35)</f>
        <v>5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93" t="s">
        <v>35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 t="s">
        <v>118</v>
      </c>
      <c r="M5" s="133"/>
      <c r="N5" s="134"/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28"/>
      <c r="D6" s="113" t="s">
        <v>99</v>
      </c>
      <c r="E6" s="113" t="s">
        <v>100</v>
      </c>
      <c r="F6" s="114"/>
      <c r="G6" s="113" t="s">
        <v>101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90</v>
      </c>
      <c r="J6" s="116"/>
      <c r="K6" s="146">
        <f aca="true" t="shared" si="2" ref="K6:K35">COUNTIF(L$5:AK$5,$D6)*4</f>
        <v>0</v>
      </c>
      <c r="L6" s="118">
        <v>40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14">COUNTA(L6:AK6)</f>
        <v>2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118</v>
      </c>
      <c r="E7" s="57" t="s">
        <v>119</v>
      </c>
      <c r="F7" s="58"/>
      <c r="G7" s="57" t="s">
        <v>31</v>
      </c>
      <c r="H7" s="39" t="str">
        <f t="shared" si="0"/>
        <v>Non</v>
      </c>
      <c r="I7" s="14">
        <f t="shared" si="1"/>
        <v>80</v>
      </c>
      <c r="J7" s="117"/>
      <c r="K7" s="146">
        <f t="shared" si="2"/>
        <v>4</v>
      </c>
      <c r="L7" s="15">
        <v>50</v>
      </c>
      <c r="M7" s="16">
        <v>26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121</v>
      </c>
      <c r="E8" s="57" t="s">
        <v>68</v>
      </c>
      <c r="F8" s="58"/>
      <c r="G8" s="57" t="s">
        <v>27</v>
      </c>
      <c r="H8" s="39" t="str">
        <f t="shared" si="0"/>
        <v>Non</v>
      </c>
      <c r="I8" s="14">
        <f t="shared" si="1"/>
        <v>72</v>
      </c>
      <c r="J8" s="117"/>
      <c r="K8" s="146">
        <f t="shared" si="2"/>
        <v>0</v>
      </c>
      <c r="L8" s="15">
        <v>32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120</v>
      </c>
      <c r="E9" s="57" t="s">
        <v>42</v>
      </c>
      <c r="F9" s="58"/>
      <c r="G9" s="57" t="s">
        <v>96</v>
      </c>
      <c r="H9" s="39" t="str">
        <f t="shared" si="0"/>
        <v>Non</v>
      </c>
      <c r="I9" s="14">
        <f t="shared" si="1"/>
        <v>51</v>
      </c>
      <c r="J9" s="117"/>
      <c r="K9" s="146">
        <f t="shared" si="2"/>
        <v>0</v>
      </c>
      <c r="L9" s="15">
        <v>19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102</v>
      </c>
      <c r="E10" s="57" t="s">
        <v>41</v>
      </c>
      <c r="F10" s="58"/>
      <c r="G10" s="57" t="s">
        <v>96</v>
      </c>
      <c r="H10" s="39" t="str">
        <f t="shared" si="0"/>
        <v>Non</v>
      </c>
      <c r="I10" s="14">
        <f t="shared" si="1"/>
        <v>48</v>
      </c>
      <c r="J10" s="117"/>
      <c r="K10" s="146">
        <f t="shared" si="2"/>
        <v>0</v>
      </c>
      <c r="L10" s="15">
        <v>26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 t="s">
        <v>69</v>
      </c>
      <c r="E11" s="57" t="s">
        <v>41</v>
      </c>
      <c r="F11" s="58"/>
      <c r="G11" s="57" t="s">
        <v>27</v>
      </c>
      <c r="H11" s="39" t="str">
        <f t="shared" si="0"/>
        <v>Non</v>
      </c>
      <c r="I11" s="14">
        <f t="shared" si="1"/>
        <v>41</v>
      </c>
      <c r="J11" s="117"/>
      <c r="K11" s="146">
        <f t="shared" si="2"/>
        <v>0</v>
      </c>
      <c r="L11" s="15">
        <v>22</v>
      </c>
      <c r="M11" s="16">
        <v>19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123</v>
      </c>
      <c r="E12" s="57" t="s">
        <v>124</v>
      </c>
      <c r="F12" s="58"/>
      <c r="G12" s="57" t="s">
        <v>27</v>
      </c>
      <c r="H12" s="39" t="str">
        <f t="shared" si="0"/>
        <v>Non</v>
      </c>
      <c r="I12" s="14">
        <f t="shared" si="1"/>
        <v>38</v>
      </c>
      <c r="J12" s="117"/>
      <c r="K12" s="146">
        <f t="shared" si="2"/>
        <v>0</v>
      </c>
      <c r="L12" s="15">
        <v>18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151" t="s">
        <v>122</v>
      </c>
      <c r="E13" s="57" t="s">
        <v>98</v>
      </c>
      <c r="F13" s="58"/>
      <c r="G13" s="151" t="s">
        <v>27</v>
      </c>
      <c r="H13" s="39" t="str">
        <f t="shared" si="0"/>
        <v>Non</v>
      </c>
      <c r="I13" s="14">
        <f t="shared" si="1"/>
        <v>37</v>
      </c>
      <c r="J13" s="117"/>
      <c r="K13" s="146">
        <f t="shared" si="2"/>
        <v>0</v>
      </c>
      <c r="L13" s="15">
        <v>20</v>
      </c>
      <c r="M13" s="16">
        <v>17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125</v>
      </c>
      <c r="E14" s="57" t="s">
        <v>74</v>
      </c>
      <c r="F14" s="58"/>
      <c r="G14" s="57" t="s">
        <v>27</v>
      </c>
      <c r="H14" s="39" t="str">
        <f t="shared" si="0"/>
        <v>Non</v>
      </c>
      <c r="I14" s="14">
        <f t="shared" si="1"/>
        <v>35</v>
      </c>
      <c r="J14" s="117"/>
      <c r="K14" s="146">
        <f t="shared" si="2"/>
        <v>0</v>
      </c>
      <c r="L14" s="15">
        <v>17</v>
      </c>
      <c r="M14" s="16">
        <v>18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18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126</v>
      </c>
      <c r="E15" s="57" t="s">
        <v>80</v>
      </c>
      <c r="F15" s="58"/>
      <c r="G15" s="57" t="s">
        <v>27</v>
      </c>
      <c r="H15" s="39" t="str">
        <f t="shared" si="0"/>
        <v>Non</v>
      </c>
      <c r="I15" s="14">
        <f t="shared" si="1"/>
        <v>32</v>
      </c>
      <c r="J15" s="117"/>
      <c r="K15" s="146">
        <f t="shared" si="2"/>
        <v>0</v>
      </c>
      <c r="L15" s="15">
        <v>16</v>
      </c>
      <c r="M15" s="16">
        <v>16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16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61"/>
      <c r="C16" s="71"/>
      <c r="D16" s="68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7"/>
        <v>0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aca="true" t="shared" si="8" ref="A17:A25">A16+1</f>
        <v>12</v>
      </c>
      <c r="B17" s="51"/>
      <c r="C17" s="52"/>
      <c r="D17" s="57"/>
      <c r="E17" s="57"/>
      <c r="F17" s="58"/>
      <c r="G17" s="131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7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8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7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8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7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6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10</v>
      </c>
      <c r="M36" s="88">
        <f>COUNT(M$6:M35)</f>
        <v>10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 t="s">
        <v>71</v>
      </c>
      <c r="M5" s="133"/>
      <c r="N5" s="134"/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71</v>
      </c>
      <c r="E6" s="113" t="s">
        <v>72</v>
      </c>
      <c r="F6" s="114"/>
      <c r="G6" s="113" t="s">
        <v>27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6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/>
      <c r="AK6" s="119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 t="s">
        <v>130</v>
      </c>
      <c r="C7" s="56"/>
      <c r="D7" s="151" t="s">
        <v>127</v>
      </c>
      <c r="E7" s="57" t="s">
        <v>128</v>
      </c>
      <c r="F7" s="58"/>
      <c r="G7" s="151" t="s">
        <v>27</v>
      </c>
      <c r="H7" s="39" t="str">
        <f t="shared" si="0"/>
        <v>Non</v>
      </c>
      <c r="I7" s="14">
        <f t="shared" si="1"/>
        <v>72</v>
      </c>
      <c r="J7" s="117"/>
      <c r="K7" s="146">
        <f t="shared" si="2"/>
        <v>0</v>
      </c>
      <c r="L7" s="15">
        <v>32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2"/>
      <c r="D8" s="57" t="s">
        <v>70</v>
      </c>
      <c r="E8" s="57" t="s">
        <v>124</v>
      </c>
      <c r="F8" s="58"/>
      <c r="G8" s="57" t="s">
        <v>27</v>
      </c>
      <c r="H8" s="39" t="str">
        <f t="shared" si="0"/>
        <v>Non</v>
      </c>
      <c r="I8" s="14">
        <f t="shared" si="1"/>
        <v>66</v>
      </c>
      <c r="J8" s="117"/>
      <c r="K8" s="146">
        <f t="shared" si="2"/>
        <v>0</v>
      </c>
      <c r="L8" s="15">
        <v>40</v>
      </c>
      <c r="M8" s="16">
        <v>26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7"/>
        <v>4</v>
      </c>
      <c r="B9" s="51"/>
      <c r="C9" s="56"/>
      <c r="D9" s="57" t="s">
        <v>129</v>
      </c>
      <c r="E9" s="57" t="s">
        <v>103</v>
      </c>
      <c r="F9" s="58"/>
      <c r="G9" s="57" t="s">
        <v>27</v>
      </c>
      <c r="H9" s="39" t="str">
        <f t="shared" si="0"/>
        <v>Non</v>
      </c>
      <c r="I9" s="14">
        <f t="shared" si="1"/>
        <v>58</v>
      </c>
      <c r="J9" s="117"/>
      <c r="K9" s="146">
        <f t="shared" si="2"/>
        <v>0</v>
      </c>
      <c r="L9" s="15">
        <v>26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6"/>
      <c r="D10" s="151"/>
      <c r="E10" s="57"/>
      <c r="F10" s="58"/>
      <c r="G10" s="151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7"/>
        <v>6</v>
      </c>
      <c r="B11" s="51"/>
      <c r="C11" s="56"/>
      <c r="D11" s="8"/>
      <c r="E11" s="8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68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151"/>
      <c r="E20" s="57"/>
      <c r="F20" s="58"/>
      <c r="G20" s="15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8"/>
      <c r="E22" s="8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131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5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6"/>
        <v>22</v>
      </c>
      <c r="B27" s="51"/>
      <c r="C27" s="52"/>
      <c r="D27" s="57"/>
      <c r="E27" s="57"/>
      <c r="F27" s="53"/>
      <c r="G27" s="8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4</v>
      </c>
      <c r="M36" s="88">
        <f>COUNT(M$6:M35)</f>
        <v>4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 t="s">
        <v>46</v>
      </c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28"/>
      <c r="D6" s="113" t="s">
        <v>45</v>
      </c>
      <c r="E6" s="157" t="s">
        <v>39</v>
      </c>
      <c r="F6" s="158"/>
      <c r="G6" s="157" t="s">
        <v>27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90</v>
      </c>
      <c r="J6" s="116"/>
      <c r="K6" s="149">
        <f aca="true" t="shared" si="2" ref="K6:K35">COUNTIF(L$5:AK$5,$D6)*4</f>
        <v>0</v>
      </c>
      <c r="L6" s="118">
        <v>50</v>
      </c>
      <c r="M6" s="119">
        <v>40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48</v>
      </c>
      <c r="E7" s="57" t="s">
        <v>49</v>
      </c>
      <c r="F7" s="58"/>
      <c r="G7" s="151" t="s">
        <v>29</v>
      </c>
      <c r="H7" s="39" t="str">
        <f t="shared" si="0"/>
        <v>Non</v>
      </c>
      <c r="I7" s="14">
        <f t="shared" si="1"/>
        <v>82</v>
      </c>
      <c r="J7" s="117"/>
      <c r="K7" s="146">
        <f t="shared" si="2"/>
        <v>0</v>
      </c>
      <c r="L7" s="15">
        <v>32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56</v>
      </c>
      <c r="E8" s="57" t="s">
        <v>57</v>
      </c>
      <c r="F8" s="58"/>
      <c r="G8" s="151" t="s">
        <v>29</v>
      </c>
      <c r="H8" s="39" t="str">
        <f t="shared" si="0"/>
        <v>Non</v>
      </c>
      <c r="I8" s="14">
        <f t="shared" si="1"/>
        <v>62</v>
      </c>
      <c r="J8" s="117"/>
      <c r="K8" s="146">
        <f t="shared" si="2"/>
        <v>0</v>
      </c>
      <c r="L8" s="15">
        <v>40</v>
      </c>
      <c r="M8" s="16">
        <v>22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50</v>
      </c>
      <c r="E9" s="57" t="s">
        <v>51</v>
      </c>
      <c r="F9" s="58"/>
      <c r="G9" s="151" t="s">
        <v>111</v>
      </c>
      <c r="H9" s="39" t="str">
        <f t="shared" si="0"/>
        <v>Non</v>
      </c>
      <c r="I9" s="14">
        <f t="shared" si="1"/>
        <v>52</v>
      </c>
      <c r="J9" s="117"/>
      <c r="K9" s="146">
        <f t="shared" si="2"/>
        <v>0</v>
      </c>
      <c r="L9" s="15">
        <v>20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46</v>
      </c>
      <c r="E10" s="57" t="s">
        <v>78</v>
      </c>
      <c r="F10" s="58"/>
      <c r="G10" s="57" t="s">
        <v>47</v>
      </c>
      <c r="H10" s="39" t="str">
        <f t="shared" si="0"/>
        <v>Non</v>
      </c>
      <c r="I10" s="14">
        <f t="shared" si="1"/>
        <v>48</v>
      </c>
      <c r="J10" s="117"/>
      <c r="K10" s="146">
        <f t="shared" si="2"/>
        <v>4</v>
      </c>
      <c r="L10" s="15">
        <v>26</v>
      </c>
      <c r="M10" s="16">
        <v>18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2"/>
      <c r="D11" s="57" t="s">
        <v>112</v>
      </c>
      <c r="E11" s="57" t="s">
        <v>113</v>
      </c>
      <c r="F11" s="58"/>
      <c r="G11" s="57" t="s">
        <v>29</v>
      </c>
      <c r="H11" s="39" t="str">
        <f t="shared" si="0"/>
        <v>Non</v>
      </c>
      <c r="I11" s="14">
        <f t="shared" si="1"/>
        <v>44</v>
      </c>
      <c r="J11" s="117"/>
      <c r="K11" s="146">
        <f t="shared" si="2"/>
        <v>0</v>
      </c>
      <c r="L11" s="15">
        <v>18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57" t="s">
        <v>77</v>
      </c>
      <c r="E12" s="57" t="s">
        <v>78</v>
      </c>
      <c r="F12" s="58"/>
      <c r="G12" s="57" t="s">
        <v>79</v>
      </c>
      <c r="H12" s="39" t="str">
        <f t="shared" si="0"/>
        <v>Non</v>
      </c>
      <c r="I12" s="14">
        <f t="shared" si="1"/>
        <v>42</v>
      </c>
      <c r="J12" s="117"/>
      <c r="K12" s="146">
        <f t="shared" si="2"/>
        <v>0</v>
      </c>
      <c r="L12" s="15">
        <v>22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57" t="s">
        <v>109</v>
      </c>
      <c r="E13" s="57" t="s">
        <v>110</v>
      </c>
      <c r="F13" s="58"/>
      <c r="G13" s="151" t="s">
        <v>29</v>
      </c>
      <c r="H13" s="39" t="str">
        <f t="shared" si="0"/>
        <v>Non</v>
      </c>
      <c r="I13" s="14">
        <f t="shared" si="1"/>
        <v>38</v>
      </c>
      <c r="J13" s="117"/>
      <c r="K13" s="146">
        <f t="shared" si="2"/>
        <v>0</v>
      </c>
      <c r="L13" s="15">
        <v>19</v>
      </c>
      <c r="M13" s="16">
        <v>19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19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57"/>
      <c r="E16" s="57"/>
      <c r="F16" s="58"/>
      <c r="G16" s="151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151"/>
      <c r="E17" s="57"/>
      <c r="F17" s="58"/>
      <c r="G17" s="151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151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151"/>
      <c r="E21" s="57"/>
      <c r="F21" s="58"/>
      <c r="G21" s="151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2"/>
      <c r="D25" s="57"/>
      <c r="E25" s="57"/>
      <c r="F25" s="58"/>
      <c r="G25" s="151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151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8</v>
      </c>
      <c r="M36" s="88">
        <f>COUNT(M$6:M35)</f>
        <v>8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/>
  <dimension ref="A1:BB5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34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6" t="s">
        <v>88</v>
      </c>
      <c r="M5" s="133"/>
      <c r="N5" s="137"/>
      <c r="O5" s="133"/>
      <c r="P5" s="137"/>
      <c r="Q5" s="133"/>
      <c r="R5" s="137"/>
      <c r="S5" s="133"/>
      <c r="T5" s="138"/>
      <c r="U5" s="133"/>
      <c r="V5" s="138"/>
      <c r="W5" s="133"/>
      <c r="X5" s="138"/>
      <c r="Y5" s="133"/>
      <c r="Z5" s="138"/>
      <c r="AA5" s="133"/>
      <c r="AB5" s="138"/>
      <c r="AC5" s="133"/>
      <c r="AD5" s="138"/>
      <c r="AE5" s="133"/>
      <c r="AF5" s="138"/>
      <c r="AG5" s="133"/>
      <c r="AH5" s="138"/>
      <c r="AI5" s="133"/>
      <c r="AJ5" s="137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57" t="s">
        <v>88</v>
      </c>
      <c r="E6" s="157" t="s">
        <v>114</v>
      </c>
      <c r="F6" s="158"/>
      <c r="G6" s="157" t="s">
        <v>29</v>
      </c>
      <c r="H6" s="39" t="str">
        <f aca="true" t="shared" si="0" ref="H6:H45">IF(COUNTA(AK6)&gt;0,IF(COUNTA(L6:AK6)&lt;classé,"Non","Oui"),"Non")</f>
        <v>Non</v>
      </c>
      <c r="I6" s="115">
        <f aca="true" t="shared" si="1" ref="I6:I45">SUM(L6:AK6)-SUM(AN6:BA6)+K6</f>
        <v>94</v>
      </c>
      <c r="J6" s="116"/>
      <c r="K6" s="146">
        <f aca="true" t="shared" si="2" ref="K6:K45">COUNTIF(L$5:AK$5,$D6)*4</f>
        <v>4</v>
      </c>
      <c r="L6" s="118">
        <v>40</v>
      </c>
      <c r="M6" s="16">
        <v>50</v>
      </c>
      <c r="N6" s="65"/>
      <c r="O6" s="119"/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 aca="true" t="shared" si="3" ref="AL6:AL45">MAX(L6:AK6)</f>
        <v>50</v>
      </c>
      <c r="AM6" s="5">
        <f aca="true" t="shared" si="4" ref="AM6:AM24">COUNTA(L6:AK6)</f>
        <v>2</v>
      </c>
      <c r="AN6" s="94">
        <f aca="true" t="shared" si="5" ref="AN6:BA21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6"/>
      <c r="D7" s="57" t="s">
        <v>63</v>
      </c>
      <c r="E7" s="57" t="s">
        <v>39</v>
      </c>
      <c r="F7" s="58"/>
      <c r="G7" s="8" t="s">
        <v>27</v>
      </c>
      <c r="H7" s="39" t="str">
        <f t="shared" si="0"/>
        <v>Non</v>
      </c>
      <c r="I7" s="14">
        <f t="shared" si="1"/>
        <v>90</v>
      </c>
      <c r="J7" s="117"/>
      <c r="K7" s="146">
        <f t="shared" si="2"/>
        <v>0</v>
      </c>
      <c r="L7" s="15">
        <v>50</v>
      </c>
      <c r="M7" s="16">
        <v>40</v>
      </c>
      <c r="N7" s="54"/>
      <c r="O7" s="16"/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8" t="s">
        <v>66</v>
      </c>
      <c r="E8" s="8" t="s">
        <v>67</v>
      </c>
      <c r="F8" s="53"/>
      <c r="G8" s="8" t="s">
        <v>26</v>
      </c>
      <c r="H8" s="39" t="str">
        <f t="shared" si="0"/>
        <v>Non</v>
      </c>
      <c r="I8" s="14">
        <f t="shared" si="1"/>
        <v>54</v>
      </c>
      <c r="J8" s="117"/>
      <c r="K8" s="146">
        <f t="shared" si="2"/>
        <v>0</v>
      </c>
      <c r="L8" s="15">
        <v>32</v>
      </c>
      <c r="M8" s="16">
        <v>22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2"/>
      <c r="D9" s="57" t="s">
        <v>84</v>
      </c>
      <c r="E9" s="57" t="s">
        <v>85</v>
      </c>
      <c r="F9" s="58"/>
      <c r="G9" s="8" t="s">
        <v>52</v>
      </c>
      <c r="H9" s="39" t="str">
        <f t="shared" si="0"/>
        <v>Non</v>
      </c>
      <c r="I9" s="14">
        <f t="shared" si="1"/>
        <v>52</v>
      </c>
      <c r="J9" s="117"/>
      <c r="K9" s="146">
        <f t="shared" si="2"/>
        <v>0</v>
      </c>
      <c r="L9" s="15">
        <v>20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6"/>
      <c r="D10" s="8" t="s">
        <v>86</v>
      </c>
      <c r="E10" s="8" t="s">
        <v>65</v>
      </c>
      <c r="F10" s="53"/>
      <c r="G10" s="8" t="s">
        <v>7</v>
      </c>
      <c r="H10" s="39" t="str">
        <f t="shared" si="0"/>
        <v>Non</v>
      </c>
      <c r="I10" s="14">
        <f t="shared" si="1"/>
        <v>52</v>
      </c>
      <c r="J10" s="117"/>
      <c r="K10" s="146">
        <f t="shared" si="2"/>
        <v>0</v>
      </c>
      <c r="L10" s="15">
        <v>26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 t="s">
        <v>115</v>
      </c>
      <c r="E11" s="57" t="s">
        <v>116</v>
      </c>
      <c r="F11" s="58"/>
      <c r="G11" s="8" t="s">
        <v>29</v>
      </c>
      <c r="H11" s="39" t="str">
        <f t="shared" si="0"/>
        <v>Non</v>
      </c>
      <c r="I11" s="14">
        <f t="shared" si="1"/>
        <v>40</v>
      </c>
      <c r="J11" s="117"/>
      <c r="K11" s="146">
        <f t="shared" si="2"/>
        <v>0</v>
      </c>
      <c r="L11" s="15">
        <v>22</v>
      </c>
      <c r="M11" s="16">
        <v>18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87</v>
      </c>
      <c r="E12" s="57" t="s">
        <v>117</v>
      </c>
      <c r="F12" s="58"/>
      <c r="G12" s="8" t="s">
        <v>26</v>
      </c>
      <c r="H12" s="39" t="str">
        <f t="shared" si="0"/>
        <v>Non</v>
      </c>
      <c r="I12" s="14">
        <f t="shared" si="1"/>
        <v>39</v>
      </c>
      <c r="J12" s="117"/>
      <c r="K12" s="146">
        <f t="shared" si="2"/>
        <v>0</v>
      </c>
      <c r="L12" s="15">
        <v>19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57" t="s">
        <v>89</v>
      </c>
      <c r="E13" s="57" t="s">
        <v>90</v>
      </c>
      <c r="F13" s="58"/>
      <c r="G13" s="57" t="s">
        <v>79</v>
      </c>
      <c r="H13" s="39" t="str">
        <f t="shared" si="0"/>
        <v>Non</v>
      </c>
      <c r="I13" s="14">
        <f t="shared" si="1"/>
        <v>37</v>
      </c>
      <c r="J13" s="117"/>
      <c r="K13" s="146">
        <f t="shared" si="2"/>
        <v>0</v>
      </c>
      <c r="L13" s="15">
        <v>18</v>
      </c>
      <c r="M13" s="16">
        <v>19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19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151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151"/>
      <c r="E15" s="57"/>
      <c r="F15" s="58"/>
      <c r="G15" s="8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152"/>
      <c r="E16" s="68"/>
      <c r="F16" s="69"/>
      <c r="G16" s="8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15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154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65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8"/>
      <c r="E20" s="8"/>
      <c r="F20" s="53"/>
      <c r="G20" s="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8"/>
      <c r="E22" s="8"/>
      <c r="F22" s="53"/>
      <c r="G22" s="8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1"/>
      <c r="E23" s="57"/>
      <c r="F23" s="58"/>
      <c r="G23" s="8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2"/>
      <c r="D25" s="8"/>
      <c r="E25" s="8"/>
      <c r="F25" s="53"/>
      <c r="G25" s="8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4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151"/>
      <c r="E26" s="57"/>
      <c r="F26" s="58"/>
      <c r="G26" s="8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8"/>
      <c r="E28" s="8"/>
      <c r="F28" s="53"/>
      <c r="G28" s="8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151"/>
      <c r="E29" s="57"/>
      <c r="F29" s="58"/>
      <c r="G29" s="151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151"/>
      <c r="E30" s="57"/>
      <c r="F30" s="58"/>
      <c r="G30" s="8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8"/>
      <c r="E31" s="8"/>
      <c r="F31" s="53"/>
      <c r="G31" s="8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39">
        <f aca="true" t="shared" si="9" ref="A35:A44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6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6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6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6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6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6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6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6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 t="shared" si="0"/>
        <v>Non</v>
      </c>
      <c r="I45" s="14">
        <f t="shared" si="1"/>
        <v>0</v>
      </c>
      <c r="J45" s="117"/>
      <c r="K45" s="146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7"/>
      <c r="L46" s="87">
        <f>COUNT(L$6:L45)</f>
        <v>8</v>
      </c>
      <c r="M46" s="88">
        <f>COUNT(M$6:M45)</f>
        <v>8</v>
      </c>
      <c r="N46" s="89">
        <f>COUNT(N$6:N45)</f>
        <v>0</v>
      </c>
      <c r="O46" s="88">
        <f>COUNT(O$6:O45)</f>
        <v>0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5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E11" sqref="E11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 t="s">
        <v>91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13" t="s">
        <v>91</v>
      </c>
      <c r="E6" s="113" t="s">
        <v>92</v>
      </c>
      <c r="F6" s="114"/>
      <c r="G6" s="153" t="s">
        <v>96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6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20"/>
      <c r="AK6" s="119"/>
      <c r="AL6" s="4">
        <f aca="true" t="shared" si="3" ref="AL6:AL35">MAX(L6:AK6)</f>
        <v>50</v>
      </c>
      <c r="AM6" s="5">
        <f aca="true" t="shared" si="4" ref="AM6:AM27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1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1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6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93" t="s">
        <v>76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 t="s">
        <v>5</v>
      </c>
      <c r="Q3" s="159"/>
      <c r="R3" s="159" t="s">
        <v>7</v>
      </c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/>
      <c r="E6" s="113"/>
      <c r="F6" s="114"/>
      <c r="G6" s="15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9">
        <f aca="true" t="shared" si="2" ref="K6:K35">COUNTIF(L$5:AK$5,$D6)*4</f>
        <v>0</v>
      </c>
      <c r="L6" s="118"/>
      <c r="M6" s="119"/>
      <c r="N6" s="120"/>
      <c r="O6" s="11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20"/>
      <c r="AK6" s="119"/>
      <c r="AL6" s="4">
        <f aca="true" t="shared" si="3" ref="AL6:AL35">MAX(L6:AK6)</f>
        <v>0</v>
      </c>
      <c r="AM6" s="5">
        <f aca="true" t="shared" si="4" ref="AM6:AM24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1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D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33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6" s="97" customFormat="1" ht="24.75" customHeight="1">
      <c r="A6" s="110">
        <v>1</v>
      </c>
      <c r="B6" s="111"/>
      <c r="C6" s="112"/>
      <c r="D6" s="57"/>
      <c r="E6" s="57"/>
      <c r="F6" s="58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s">
        <v>43</v>
      </c>
      <c r="BD6" s="97" t="s">
        <v>44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/>
      <c r="E7" s="57"/>
      <c r="F7" s="58"/>
      <c r="G7" s="15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/>
      <c r="E10" s="57"/>
      <c r="F10" s="58"/>
      <c r="G10" s="151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151"/>
      <c r="E12" s="57"/>
      <c r="F12" s="58"/>
      <c r="G12" s="151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131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8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73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2"/>
      <c r="M5" s="133"/>
      <c r="N5" s="132"/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0</v>
      </c>
      <c r="J6" s="116"/>
      <c r="K6" s="146">
        <f aca="true" t="shared" si="2" ref="K6:K36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6">MAX(L6:AK6)</f>
        <v>0</v>
      </c>
      <c r="AM6" s="5">
        <f aca="true" t="shared" si="4" ref="AM6:AM23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57"/>
      <c r="E20" s="57"/>
      <c r="F20" s="58"/>
      <c r="G20" s="15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151"/>
      <c r="E21" s="57"/>
      <c r="F21" s="58"/>
      <c r="G21" s="151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7"/>
      <c r="L37" s="87">
        <f>COUNT(L$6:L36)</f>
        <v>0</v>
      </c>
      <c r="M37" s="88">
        <f>COUNT(M$6:M36)</f>
        <v>0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105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 t="s">
        <v>136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57" t="s">
        <v>138</v>
      </c>
      <c r="E6" s="57" t="s">
        <v>75</v>
      </c>
      <c r="F6" s="58"/>
      <c r="G6" s="151" t="s">
        <v>139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100</v>
      </c>
      <c r="J6" s="116"/>
      <c r="K6" s="149">
        <f aca="true" t="shared" si="2" ref="K6:K35">COUNTIF(L$5:AK$5,$D6)*4</f>
        <v>0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8" t="s">
        <v>60</v>
      </c>
      <c r="E7" s="8" t="s">
        <v>41</v>
      </c>
      <c r="F7" s="58"/>
      <c r="G7" s="151" t="s">
        <v>27</v>
      </c>
      <c r="H7" s="39" t="str">
        <f t="shared" si="0"/>
        <v>Non</v>
      </c>
      <c r="I7" s="14">
        <f t="shared" si="1"/>
        <v>72</v>
      </c>
      <c r="J7" s="117"/>
      <c r="K7" s="146">
        <f t="shared" si="2"/>
        <v>0</v>
      </c>
      <c r="L7" s="15">
        <v>32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131</v>
      </c>
      <c r="E8" s="57" t="s">
        <v>97</v>
      </c>
      <c r="F8" s="58"/>
      <c r="G8" s="8" t="s">
        <v>28</v>
      </c>
      <c r="H8" s="39" t="str">
        <f t="shared" si="0"/>
        <v>Non</v>
      </c>
      <c r="I8" s="14">
        <f t="shared" si="1"/>
        <v>58</v>
      </c>
      <c r="J8" s="117"/>
      <c r="K8" s="146">
        <f t="shared" si="2"/>
        <v>0</v>
      </c>
      <c r="L8" s="15">
        <v>40</v>
      </c>
      <c r="M8" s="16">
        <v>18</v>
      </c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1" t="s">
        <v>45</v>
      </c>
      <c r="E9" s="57" t="s">
        <v>64</v>
      </c>
      <c r="F9" s="58"/>
      <c r="G9" s="151" t="s">
        <v>27</v>
      </c>
      <c r="H9" s="39" t="str">
        <f t="shared" si="0"/>
        <v>Non</v>
      </c>
      <c r="I9" s="14">
        <f t="shared" si="1"/>
        <v>54</v>
      </c>
      <c r="J9" s="117"/>
      <c r="K9" s="146">
        <f t="shared" si="2"/>
        <v>0</v>
      </c>
      <c r="L9" s="15">
        <v>22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 t="s">
        <v>136</v>
      </c>
      <c r="E10" s="57" t="s">
        <v>81</v>
      </c>
      <c r="F10" s="58"/>
      <c r="G10" s="57" t="s">
        <v>137</v>
      </c>
      <c r="H10" s="39" t="str">
        <f t="shared" si="0"/>
        <v>Non</v>
      </c>
      <c r="I10" s="14">
        <f t="shared" si="1"/>
        <v>49</v>
      </c>
      <c r="J10" s="117"/>
      <c r="K10" s="146">
        <f t="shared" si="2"/>
        <v>4</v>
      </c>
      <c r="L10" s="15">
        <v>26</v>
      </c>
      <c r="M10" s="16">
        <v>19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26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>A10+1</f>
        <v>6</v>
      </c>
      <c r="B11" s="51"/>
      <c r="C11" s="52"/>
      <c r="D11" s="151" t="s">
        <v>61</v>
      </c>
      <c r="E11" s="57" t="s">
        <v>62</v>
      </c>
      <c r="F11" s="58"/>
      <c r="G11" s="151" t="s">
        <v>36</v>
      </c>
      <c r="H11" s="39" t="str">
        <f t="shared" si="0"/>
        <v>Non</v>
      </c>
      <c r="I11" s="14">
        <f t="shared" si="1"/>
        <v>43</v>
      </c>
      <c r="J11" s="117"/>
      <c r="K11" s="146">
        <f t="shared" si="2"/>
        <v>0</v>
      </c>
      <c r="L11" s="15">
        <v>17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93</v>
      </c>
      <c r="E12" s="8" t="s">
        <v>94</v>
      </c>
      <c r="F12" s="53"/>
      <c r="G12" s="8" t="s">
        <v>26</v>
      </c>
      <c r="H12" s="39" t="str">
        <f t="shared" si="0"/>
        <v>Non</v>
      </c>
      <c r="I12" s="14">
        <f t="shared" si="1"/>
        <v>38</v>
      </c>
      <c r="J12" s="117"/>
      <c r="K12" s="146">
        <f t="shared" si="2"/>
        <v>0</v>
      </c>
      <c r="L12" s="15">
        <v>18</v>
      </c>
      <c r="M12" s="16">
        <v>20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140</v>
      </c>
      <c r="E13" s="57" t="s">
        <v>41</v>
      </c>
      <c r="F13" s="53"/>
      <c r="G13" s="8" t="s">
        <v>27</v>
      </c>
      <c r="H13" s="39" t="str">
        <f t="shared" si="0"/>
        <v>Non</v>
      </c>
      <c r="I13" s="14">
        <f t="shared" si="1"/>
        <v>37</v>
      </c>
      <c r="J13" s="117"/>
      <c r="K13" s="146">
        <f t="shared" si="2"/>
        <v>0</v>
      </c>
      <c r="L13" s="15">
        <v>15</v>
      </c>
      <c r="M13" s="16">
        <v>22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 t="s">
        <v>132</v>
      </c>
      <c r="E14" s="8" t="s">
        <v>95</v>
      </c>
      <c r="F14" s="53"/>
      <c r="G14" s="8" t="s">
        <v>27</v>
      </c>
      <c r="H14" s="39" t="str">
        <f t="shared" si="0"/>
        <v>Non</v>
      </c>
      <c r="I14" s="14">
        <f t="shared" si="1"/>
        <v>37</v>
      </c>
      <c r="J14" s="117"/>
      <c r="K14" s="146">
        <f t="shared" si="2"/>
        <v>0</v>
      </c>
      <c r="L14" s="15">
        <v>20</v>
      </c>
      <c r="M14" s="16">
        <v>17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151" t="s">
        <v>133</v>
      </c>
      <c r="E15" s="57" t="s">
        <v>135</v>
      </c>
      <c r="F15" s="58"/>
      <c r="G15" s="151" t="s">
        <v>134</v>
      </c>
      <c r="H15" s="39" t="str">
        <f t="shared" si="0"/>
        <v>Non</v>
      </c>
      <c r="I15" s="14">
        <f t="shared" si="1"/>
        <v>35</v>
      </c>
      <c r="J15" s="117"/>
      <c r="K15" s="146">
        <f t="shared" si="2"/>
        <v>0</v>
      </c>
      <c r="L15" s="15">
        <v>19</v>
      </c>
      <c r="M15" s="16">
        <v>16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19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71"/>
      <c r="D16" s="57" t="s">
        <v>133</v>
      </c>
      <c r="E16" s="68" t="s">
        <v>41</v>
      </c>
      <c r="F16" s="69"/>
      <c r="G16" s="152" t="s">
        <v>134</v>
      </c>
      <c r="H16" s="39" t="str">
        <f t="shared" si="0"/>
        <v>Non</v>
      </c>
      <c r="I16" s="63">
        <f t="shared" si="1"/>
        <v>31</v>
      </c>
      <c r="J16" s="124"/>
      <c r="K16" s="146">
        <f t="shared" si="2"/>
        <v>0</v>
      </c>
      <c r="L16" s="70">
        <v>16</v>
      </c>
      <c r="M16" s="64">
        <v>15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16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151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151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11</v>
      </c>
      <c r="M36" s="88">
        <f>COUNT(M$6:M35)</f>
        <v>11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9" sqref="D9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106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8" t="s">
        <v>10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43163</v>
      </c>
      <c r="M3" s="160"/>
      <c r="N3" s="160">
        <v>43268</v>
      </c>
      <c r="O3" s="160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>
        <v>43373</v>
      </c>
      <c r="AK3" s="171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3"/>
      <c r="K5" s="167"/>
      <c r="L5" s="134"/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151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8"/>
      <c r="E12" s="8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/>
      <c r="E20" s="8"/>
      <c r="F20" s="53"/>
      <c r="G20" s="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2011-10-23T16:42:54Z</cp:lastPrinted>
  <dcterms:created xsi:type="dcterms:W3CDTF">2000-07-20T15:00:17Z</dcterms:created>
  <dcterms:modified xsi:type="dcterms:W3CDTF">2018-03-06T11:43:15Z</dcterms:modified>
  <cp:category/>
  <cp:version/>
  <cp:contentType/>
  <cp:contentStatus/>
</cp:coreProperties>
</file>